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8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237" i="1"/>
  <c r="L195"/>
  <c r="L153"/>
  <c r="L111"/>
  <c r="L69"/>
  <c r="L32"/>
  <c r="L27"/>
  <c r="B593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J257" l="1"/>
  <c r="F257"/>
  <c r="H215"/>
  <c r="G257"/>
  <c r="H257"/>
  <c r="I257"/>
  <c r="I215"/>
  <c r="F215"/>
  <c r="J215"/>
  <c r="G215"/>
  <c r="G173"/>
  <c r="F173"/>
  <c r="J173"/>
  <c r="I173"/>
  <c r="H173"/>
  <c r="I131"/>
  <c r="J131"/>
  <c r="H131"/>
  <c r="G131"/>
  <c r="F131"/>
  <c r="I89"/>
  <c r="G89"/>
  <c r="F89"/>
  <c r="J89"/>
  <c r="H89"/>
  <c r="H47"/>
  <c r="J47"/>
  <c r="I47"/>
  <c r="G47"/>
  <c r="F47"/>
  <c r="I594" l="1"/>
  <c r="F594"/>
  <c r="G594"/>
  <c r="J594"/>
  <c r="H594"/>
  <c r="L242"/>
  <c r="L279"/>
  <c r="L284"/>
  <c r="L494"/>
  <c r="L489"/>
  <c r="L459"/>
  <c r="L550"/>
  <c r="L382"/>
  <c r="L395"/>
  <c r="L425"/>
  <c r="L383"/>
  <c r="L353"/>
  <c r="L185"/>
  <c r="L269"/>
  <c r="L299"/>
  <c r="L321"/>
  <c r="L326"/>
  <c r="L410"/>
  <c r="L405"/>
  <c r="L298"/>
  <c r="L417"/>
  <c r="L551"/>
  <c r="L521"/>
  <c r="L573"/>
  <c r="L578"/>
  <c r="L39"/>
  <c r="L291"/>
  <c r="L531"/>
  <c r="L536"/>
  <c r="L479"/>
  <c r="L509"/>
  <c r="L165"/>
  <c r="L341"/>
  <c r="L311"/>
  <c r="L592"/>
  <c r="L17"/>
  <c r="L143"/>
  <c r="L59"/>
  <c r="L563"/>
  <c r="L593"/>
  <c r="L130"/>
  <c r="L424"/>
  <c r="L249"/>
  <c r="L101"/>
  <c r="L585"/>
  <c r="L172"/>
  <c r="L467"/>
  <c r="L437"/>
  <c r="L207"/>
  <c r="L88"/>
  <c r="L452"/>
  <c r="L447"/>
  <c r="L333"/>
  <c r="L543"/>
  <c r="L501"/>
  <c r="L46"/>
  <c r="L375"/>
  <c r="L594"/>
  <c r="L123"/>
  <c r="L214"/>
  <c r="L81"/>
  <c r="L508"/>
  <c r="L466"/>
  <c r="L363"/>
  <c r="L368"/>
  <c r="L257"/>
  <c r="L227"/>
  <c r="L256"/>
  <c r="L340"/>
</calcChain>
</file>

<file path=xl/sharedStrings.xml><?xml version="1.0" encoding="utf-8"?>
<sst xmlns="http://schemas.openxmlformats.org/spreadsheetml/2006/main" count="574" uniqueCount="89">
  <si>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</si>
  <si>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</si>
  <si>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</si>
  <si>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</si>
  <si>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</si>
  <si>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</si>
  <si>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</si>
  <si>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</si>
  <si>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</si>
  <si>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</si>
  <si>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</si>
  <si>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</si>
  <si>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</si>
  <si>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</si>
  <si>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</si>
  <si>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</si>
  <si>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</si>
  <si>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</si>
  <si>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</si>
  <si>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</si>
  <si>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</si>
  <si>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</si>
  <si>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</si>
  <si>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</si>
  <si>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</si>
  <si>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</si>
  <si>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</si>
  <si>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</si>
  <si>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</si>
  <si>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</si>
  <si>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</si>
  <si>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</si>
  <si>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</si>
  <si>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</si>
  <si>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</si>
  <si>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</si>
  <si>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</si>
  <si>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</si>
  <si>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</si>
  <si>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</si>
  <si>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</si>
  <si>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</si>
  <si>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</si>
  <si>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</si>
  <si>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</si>
  <si>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МКОУ Вознесенская СОШ</t>
  </si>
  <si>
    <t>И.Г.Холодова</t>
  </si>
  <si>
    <t>Макароны отварные</t>
  </si>
  <si>
    <t>54-1г-2020</t>
  </si>
  <si>
    <t>тефтели</t>
  </si>
  <si>
    <t>54-8м-220</t>
  </si>
  <si>
    <t>чай с сахаром</t>
  </si>
  <si>
    <t>хлеб пшеничный</t>
  </si>
  <si>
    <t>пром.</t>
  </si>
  <si>
    <t>54-2гн-2020</t>
  </si>
  <si>
    <t>салат из свежих помидоров и огурцов</t>
  </si>
  <si>
    <t>54-5з-2020</t>
  </si>
  <si>
    <t>фрукт</t>
  </si>
  <si>
    <t>яблоко</t>
  </si>
  <si>
    <t>нектар</t>
  </si>
  <si>
    <t>суп картофельный с горохом</t>
  </si>
  <si>
    <t>54-8с-2020</t>
  </si>
  <si>
    <t>йогурт</t>
  </si>
  <si>
    <t>гречка рассыпчатая</t>
  </si>
  <si>
    <t>54-4г-2020</t>
  </si>
  <si>
    <t>гуляш</t>
  </si>
  <si>
    <t>54-2м-2020</t>
  </si>
  <si>
    <t>чай с сахаром и лимоном</t>
  </si>
  <si>
    <t>54-3гн-2020</t>
  </si>
  <si>
    <t>салат из свеклы</t>
  </si>
  <si>
    <t>54-13з-2020</t>
  </si>
  <si>
    <t>свекольник</t>
  </si>
  <si>
    <t>кисломолочный продукт</t>
  </si>
  <si>
    <t>мандарин</t>
  </si>
  <si>
    <t>рис припущенный</t>
  </si>
  <si>
    <t>рыба, запеченная в сметанном соусе</t>
  </si>
  <si>
    <t>кисель</t>
  </si>
  <si>
    <t>винегрет</t>
  </si>
  <si>
    <t>54-16з-2020</t>
  </si>
  <si>
    <t>54-25хн-2020</t>
  </si>
  <si>
    <t>3,,4</t>
  </si>
  <si>
    <t>54-7г-2020</t>
  </si>
  <si>
    <t>54-9р-2020</t>
  </si>
  <si>
    <t>суп картофельный с макаронными изделиями</t>
  </si>
  <si>
    <t>54-7с-2020</t>
  </si>
  <si>
    <t>компот</t>
  </si>
  <si>
    <t>54-1хн-2020</t>
  </si>
  <si>
    <t>груша</t>
  </si>
  <si>
    <t>директор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</si>
</sst>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582" activePane="bottomRight" state="frozen"/>
      <selection pane="topRight" activeCell="E1" sqref="E1"/>
      <selection pane="bottomLeft" activeCell="A6" sqref="A6"/>
      <selection pane="bottomRight" activeCell="P587" sqref="P58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0" t="s">
        <v>45</v>
      </c>
      <c r="D1" s="61"/>
      <c r="E1" s="61"/>
      <c r="F1" s="13" t="s">
        <v>16</v>
      </c>
      <c r="G1" s="2" t="s">
        <v>17</v>
      </c>
      <c r="H1" s="62" t="s">
        <v>88</v>
      </c>
      <c r="I1" s="62"/>
      <c r="J1" s="62"/>
      <c r="K1" s="62"/>
    </row>
    <row r="2" spans="1:12" ht="18">
      <c r="A2" s="43" t="s">
        <v>6</v>
      </c>
      <c r="C2" s="2"/>
      <c r="G2" s="2" t="s">
        <v>18</v>
      </c>
      <c r="H2" s="62" t="s">
        <v>46</v>
      </c>
      <c r="I2" s="62"/>
      <c r="J2" s="62"/>
      <c r="K2" s="62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11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55</v>
      </c>
      <c r="F18" s="51">
        <v>80</v>
      </c>
      <c r="G18" s="51">
        <v>0.7</v>
      </c>
      <c r="H18" s="51">
        <v>4.0999999999999996</v>
      </c>
      <c r="I18" s="51">
        <v>2.5</v>
      </c>
      <c r="J18" s="51">
        <v>49.9</v>
      </c>
      <c r="K18" s="52" t="s">
        <v>56</v>
      </c>
      <c r="L18" s="51">
        <v>11</v>
      </c>
    </row>
    <row r="19" spans="1:12" ht="1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>
      <c r="A20" s="25"/>
      <c r="B20" s="16"/>
      <c r="C20" s="11"/>
      <c r="D20" s="7" t="s">
        <v>29</v>
      </c>
      <c r="E20" s="50" t="s">
        <v>49</v>
      </c>
      <c r="F20" s="51">
        <v>90</v>
      </c>
      <c r="G20" s="51">
        <v>14</v>
      </c>
      <c r="H20" s="51">
        <v>14</v>
      </c>
      <c r="I20" s="51">
        <v>12</v>
      </c>
      <c r="J20" s="51">
        <v>226</v>
      </c>
      <c r="K20" s="52" t="s">
        <v>50</v>
      </c>
      <c r="L20" s="51">
        <v>24</v>
      </c>
    </row>
    <row r="21" spans="1:12" ht="15">
      <c r="A21" s="25"/>
      <c r="B21" s="16"/>
      <c r="C21" s="11"/>
      <c r="D21" s="7" t="s">
        <v>30</v>
      </c>
      <c r="E21" s="50" t="s">
        <v>47</v>
      </c>
      <c r="F21" s="51">
        <v>150</v>
      </c>
      <c r="G21" s="51">
        <v>5.3</v>
      </c>
      <c r="H21" s="51">
        <v>5.5</v>
      </c>
      <c r="I21" s="51">
        <v>32.700000000000003</v>
      </c>
      <c r="J21" s="51">
        <v>202</v>
      </c>
      <c r="K21" s="52" t="s">
        <v>48</v>
      </c>
      <c r="L21" s="51">
        <v>8</v>
      </c>
    </row>
    <row r="22" spans="1:12" ht="25.5">
      <c r="A22" s="25"/>
      <c r="B22" s="16"/>
      <c r="C22" s="11"/>
      <c r="D22" s="7" t="s">
        <v>31</v>
      </c>
      <c r="E22" s="50" t="s">
        <v>51</v>
      </c>
      <c r="F22" s="51">
        <v>200</v>
      </c>
      <c r="G22" s="51">
        <v>0.2</v>
      </c>
      <c r="H22" s="51">
        <v>0</v>
      </c>
      <c r="I22" s="51">
        <v>6.5</v>
      </c>
      <c r="J22" s="51">
        <v>26.8</v>
      </c>
      <c r="K22" s="52" t="s">
        <v>54</v>
      </c>
      <c r="L22" s="51">
        <v>1.5</v>
      </c>
    </row>
    <row r="23" spans="1:12" ht="15">
      <c r="A23" s="25"/>
      <c r="B23" s="16"/>
      <c r="C23" s="11"/>
      <c r="D23" s="7" t="s">
        <v>32</v>
      </c>
      <c r="E23" s="50" t="s">
        <v>52</v>
      </c>
      <c r="F23" s="51">
        <v>60</v>
      </c>
      <c r="G23" s="51">
        <v>1.96</v>
      </c>
      <c r="H23" s="51">
        <v>0.4</v>
      </c>
      <c r="I23" s="51">
        <v>18.399999999999999</v>
      </c>
      <c r="J23" s="51">
        <v>88</v>
      </c>
      <c r="K23" s="52" t="s">
        <v>53</v>
      </c>
      <c r="L23" s="51">
        <v>2.5</v>
      </c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 t="s">
        <v>57</v>
      </c>
      <c r="E25" s="50" t="s">
        <v>58</v>
      </c>
      <c r="F25" s="51">
        <v>120</v>
      </c>
      <c r="G25" s="51">
        <v>0.3</v>
      </c>
      <c r="H25" s="51">
        <v>0</v>
      </c>
      <c r="I25" s="51">
        <v>15</v>
      </c>
      <c r="J25" s="51">
        <v>63</v>
      </c>
      <c r="K25" s="52" t="s">
        <v>53</v>
      </c>
      <c r="L25" s="51">
        <v>20.399999999999999</v>
      </c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700</v>
      </c>
      <c r="G27" s="21">
        <f t="shared" ref="G27:J27" si="3">SUM(G18:G26)</f>
        <v>22.46</v>
      </c>
      <c r="H27" s="21">
        <f t="shared" si="3"/>
        <v>24</v>
      </c>
      <c r="I27" s="21">
        <f t="shared" si="3"/>
        <v>87.1</v>
      </c>
      <c r="J27" s="21">
        <f t="shared" si="3"/>
        <v>655.7</v>
      </c>
      <c r="K27" s="27"/>
      <c r="L27" s="21">
        <f>SUM(L18:L26)</f>
        <v>67.400000000000006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>SUM(L27:L31)</f>
        <v>67.400000000000006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700</v>
      </c>
      <c r="G47" s="34">
        <f t="shared" ref="G47:J47" si="7">G13+G17+G27+G32+G39+G46</f>
        <v>22.46</v>
      </c>
      <c r="H47" s="34">
        <f t="shared" si="7"/>
        <v>24</v>
      </c>
      <c r="I47" s="34">
        <f t="shared" si="7"/>
        <v>87.1</v>
      </c>
      <c r="J47" s="34">
        <f t="shared" si="7"/>
        <v>655.7</v>
      </c>
      <c r="K47" s="35"/>
      <c r="L47" s="34">
        <v>67.400000000000006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25.5">
      <c r="A61" s="15"/>
      <c r="B61" s="16"/>
      <c r="C61" s="11"/>
      <c r="D61" s="7" t="s">
        <v>28</v>
      </c>
      <c r="E61" s="50" t="s">
        <v>60</v>
      </c>
      <c r="F61" s="51">
        <v>250</v>
      </c>
      <c r="G61" s="51">
        <v>8.4</v>
      </c>
      <c r="H61" s="51">
        <v>5.8</v>
      </c>
      <c r="I61" s="51">
        <v>20.399999999999999</v>
      </c>
      <c r="J61" s="51">
        <v>166.4</v>
      </c>
      <c r="K61" s="52" t="s">
        <v>61</v>
      </c>
      <c r="L61" s="51">
        <v>20.100000000000001</v>
      </c>
    </row>
    <row r="62" spans="1:12" ht="1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>
      <c r="A64" s="15"/>
      <c r="B64" s="16"/>
      <c r="C64" s="11"/>
      <c r="D64" s="7" t="s">
        <v>31</v>
      </c>
      <c r="E64" s="50" t="s">
        <v>59</v>
      </c>
      <c r="F64" s="51">
        <v>200</v>
      </c>
      <c r="G64" s="51">
        <v>0.16</v>
      </c>
      <c r="H64" s="51">
        <v>0</v>
      </c>
      <c r="I64" s="51">
        <v>8.57</v>
      </c>
      <c r="J64" s="51">
        <v>31.6</v>
      </c>
      <c r="K64" s="52" t="s">
        <v>53</v>
      </c>
      <c r="L64" s="51">
        <v>13</v>
      </c>
    </row>
    <row r="65" spans="1:12" ht="15">
      <c r="A65" s="15"/>
      <c r="B65" s="16"/>
      <c r="C65" s="11"/>
      <c r="D65" s="7" t="s">
        <v>32</v>
      </c>
      <c r="E65" s="50" t="s">
        <v>52</v>
      </c>
      <c r="F65" s="51">
        <v>60</v>
      </c>
      <c r="G65" s="51">
        <v>1.96</v>
      </c>
      <c r="H65" s="51">
        <v>0.4</v>
      </c>
      <c r="I65" s="51">
        <v>18.399999999999999</v>
      </c>
      <c r="J65" s="51">
        <v>88</v>
      </c>
      <c r="K65" s="52" t="s">
        <v>53</v>
      </c>
      <c r="L65" s="51">
        <v>2.5</v>
      </c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 t="s">
        <v>62</v>
      </c>
      <c r="F67" s="51">
        <v>95</v>
      </c>
      <c r="G67" s="51">
        <v>0.85</v>
      </c>
      <c r="H67" s="51">
        <v>0.5</v>
      </c>
      <c r="I67" s="51">
        <v>36.36</v>
      </c>
      <c r="J67" s="51">
        <v>143</v>
      </c>
      <c r="K67" s="52" t="s">
        <v>53</v>
      </c>
      <c r="L67" s="51">
        <v>31.8</v>
      </c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605</v>
      </c>
      <c r="G69" s="21">
        <f t="shared" ref="G69" si="18">SUM(G60:G68)</f>
        <v>11.37</v>
      </c>
      <c r="H69" s="21">
        <f t="shared" ref="H69" si="19">SUM(H60:H68)</f>
        <v>6.7</v>
      </c>
      <c r="I69" s="21">
        <f t="shared" ref="I69" si="20">SUM(I60:I68)</f>
        <v>83.72999999999999</v>
      </c>
      <c r="J69" s="21">
        <f t="shared" ref="J69" si="21">SUM(J60:J68)</f>
        <v>429</v>
      </c>
      <c r="K69" s="27"/>
      <c r="L69" s="21">
        <f>L60+L61+L62+L63+L64+L66+L65+L67+L68</f>
        <v>67.400000000000006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2">SUM(G70:G73)</f>
        <v>0</v>
      </c>
      <c r="H74" s="21">
        <f t="shared" ref="H74" si="23">SUM(H70:H73)</f>
        <v>0</v>
      </c>
      <c r="I74" s="21">
        <f t="shared" ref="I74" si="24">SUM(I70:I73)</f>
        <v>0</v>
      </c>
      <c r="J74" s="21">
        <f t="shared" ref="J74" si="25">SUM(J70:J73)</f>
        <v>0</v>
      </c>
      <c r="K74" s="27"/>
      <c r="L74" s="21">
        <v>67.400000000000006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6">SUM(G75:G80)</f>
        <v>0</v>
      </c>
      <c r="H81" s="21">
        <f t="shared" ref="H81" si="27">SUM(H75:H80)</f>
        <v>0</v>
      </c>
      <c r="I81" s="21">
        <f t="shared" ref="I81" si="28">SUM(I75:I80)</f>
        <v>0</v>
      </c>
      <c r="J81" s="21">
        <f t="shared" ref="J81" si="29">SUM(J75:J80)</f>
        <v>0</v>
      </c>
      <c r="K81" s="27"/>
      <c r="L81" s="21">
        <f t="shared" ref="L81" ca="1" si="30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1">SUM(G82:G87)</f>
        <v>0</v>
      </c>
      <c r="H88" s="21">
        <f t="shared" ref="H88" si="32">SUM(H82:H87)</f>
        <v>0</v>
      </c>
      <c r="I88" s="21">
        <f t="shared" ref="I88" si="33">SUM(I82:I87)</f>
        <v>0</v>
      </c>
      <c r="J88" s="21">
        <f t="shared" ref="J88" si="34">SUM(J82:J87)</f>
        <v>0</v>
      </c>
      <c r="K88" s="27"/>
      <c r="L88" s="21">
        <f t="shared" ref="L88" ca="1" si="35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605</v>
      </c>
      <c r="G89" s="34">
        <f t="shared" ref="G89" si="36">G55+G59+G69+G74+G81+G88</f>
        <v>11.37</v>
      </c>
      <c r="H89" s="34">
        <f t="shared" ref="H89" si="37">H55+H59+H69+H74+H81+H88</f>
        <v>6.7</v>
      </c>
      <c r="I89" s="34">
        <f t="shared" ref="I89" si="38">I55+I59+I69+I74+I81+I88</f>
        <v>83.72999999999999</v>
      </c>
      <c r="J89" s="34">
        <f t="shared" ref="J89" si="39">J55+J59+J69+J74+J81+J88</f>
        <v>429</v>
      </c>
      <c r="K89" s="35"/>
      <c r="L89" s="34">
        <v>67.400000000000006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0">SUM(G90:G96)</f>
        <v>0</v>
      </c>
      <c r="H97" s="21">
        <f t="shared" ref="H97" si="41">SUM(H90:H96)</f>
        <v>0</v>
      </c>
      <c r="I97" s="21">
        <f t="shared" ref="I97" si="42">SUM(I90:I96)</f>
        <v>0</v>
      </c>
      <c r="J97" s="21">
        <f t="shared" ref="J97" si="43">SUM(J90:J96)</f>
        <v>0</v>
      </c>
      <c r="K97" s="27"/>
      <c r="L97" s="21">
        <f t="shared" si="12"/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4">SUM(G98:G100)</f>
        <v>0</v>
      </c>
      <c r="H101" s="21">
        <f t="shared" ref="H101" si="45">SUM(H98:H100)</f>
        <v>0</v>
      </c>
      <c r="I101" s="21">
        <f t="shared" ref="I101" si="46">SUM(I98:I100)</f>
        <v>0</v>
      </c>
      <c r="J101" s="21">
        <f t="shared" ref="J101" si="47">SUM(J98:J100)</f>
        <v>0</v>
      </c>
      <c r="K101" s="27"/>
      <c r="L101" s="21">
        <f t="shared" ref="L101" ca="1" si="48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25.5">
      <c r="A103" s="25"/>
      <c r="B103" s="16"/>
      <c r="C103" s="11"/>
      <c r="D103" s="7" t="s">
        <v>28</v>
      </c>
      <c r="E103" s="50" t="s">
        <v>65</v>
      </c>
      <c r="F103" s="51">
        <v>70</v>
      </c>
      <c r="G103" s="51">
        <v>13.5</v>
      </c>
      <c r="H103" s="51">
        <v>13.5</v>
      </c>
      <c r="I103" s="51">
        <v>3.1</v>
      </c>
      <c r="J103" s="51">
        <v>188.9</v>
      </c>
      <c r="K103" s="52" t="s">
        <v>66</v>
      </c>
      <c r="L103" s="51">
        <v>42</v>
      </c>
    </row>
    <row r="104" spans="1:12" ht="1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>
      <c r="A105" s="25"/>
      <c r="B105" s="16"/>
      <c r="C105" s="11"/>
      <c r="D105" s="7" t="s">
        <v>30</v>
      </c>
      <c r="E105" s="50" t="s">
        <v>63</v>
      </c>
      <c r="F105" s="51">
        <v>150</v>
      </c>
      <c r="G105" s="51">
        <v>8.1999999999999993</v>
      </c>
      <c r="H105" s="51">
        <v>6.9</v>
      </c>
      <c r="I105" s="51">
        <v>35.9</v>
      </c>
      <c r="J105" s="51">
        <v>238.9</v>
      </c>
      <c r="K105" s="52" t="s">
        <v>64</v>
      </c>
      <c r="L105" s="51">
        <v>14.7</v>
      </c>
    </row>
    <row r="106" spans="1:12" ht="25.5">
      <c r="A106" s="25"/>
      <c r="B106" s="16"/>
      <c r="C106" s="11"/>
      <c r="D106" s="7" t="s">
        <v>31</v>
      </c>
      <c r="E106" s="50" t="s">
        <v>67</v>
      </c>
      <c r="F106" s="51">
        <v>200</v>
      </c>
      <c r="G106" s="51">
        <v>0.3</v>
      </c>
      <c r="H106" s="51">
        <v>0</v>
      </c>
      <c r="I106" s="51">
        <v>6.7</v>
      </c>
      <c r="J106" s="51">
        <v>27.9</v>
      </c>
      <c r="K106" s="52" t="s">
        <v>68</v>
      </c>
      <c r="L106" s="51">
        <v>3.2</v>
      </c>
    </row>
    <row r="107" spans="1:12" ht="15">
      <c r="A107" s="25"/>
      <c r="B107" s="16"/>
      <c r="C107" s="11"/>
      <c r="D107" s="7" t="s">
        <v>32</v>
      </c>
      <c r="E107" s="50" t="s">
        <v>52</v>
      </c>
      <c r="F107" s="51">
        <v>60</v>
      </c>
      <c r="G107" s="51">
        <v>1.96</v>
      </c>
      <c r="H107" s="51">
        <v>0.4</v>
      </c>
      <c r="I107" s="51">
        <v>18.399999999999999</v>
      </c>
      <c r="J107" s="51">
        <v>88</v>
      </c>
      <c r="K107" s="52" t="s">
        <v>53</v>
      </c>
      <c r="L107" s="51">
        <v>2.5</v>
      </c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25.5">
      <c r="A109" s="25"/>
      <c r="B109" s="16"/>
      <c r="C109" s="11"/>
      <c r="D109" s="6"/>
      <c r="E109" s="50" t="s">
        <v>69</v>
      </c>
      <c r="F109" s="51">
        <v>80</v>
      </c>
      <c r="G109" s="51">
        <v>1.1000000000000001</v>
      </c>
      <c r="H109" s="51">
        <v>3.6</v>
      </c>
      <c r="I109" s="51">
        <v>6.1</v>
      </c>
      <c r="J109" s="51">
        <v>60.8</v>
      </c>
      <c r="K109" s="52" t="s">
        <v>70</v>
      </c>
      <c r="L109" s="51">
        <v>5</v>
      </c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560</v>
      </c>
      <c r="G111" s="21">
        <f t="shared" ref="G111" si="49">SUM(G102:G110)</f>
        <v>25.060000000000002</v>
      </c>
      <c r="H111" s="21">
        <f t="shared" ref="H111" si="50">SUM(H102:H110)</f>
        <v>24.4</v>
      </c>
      <c r="I111" s="21">
        <f t="shared" ref="I111" si="51">SUM(I102:I110)</f>
        <v>70.199999999999989</v>
      </c>
      <c r="J111" s="21">
        <f t="shared" ref="J111" si="52">SUM(J102:J110)</f>
        <v>604.5</v>
      </c>
      <c r="K111" s="27"/>
      <c r="L111" s="21">
        <f>SUM(L102:L110)</f>
        <v>67.400000000000006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3">SUM(G112:G115)</f>
        <v>0</v>
      </c>
      <c r="H116" s="21">
        <f t="shared" ref="H116" si="54">SUM(H112:H115)</f>
        <v>0</v>
      </c>
      <c r="I116" s="21">
        <f t="shared" ref="I116" si="55">SUM(I112:I115)</f>
        <v>0</v>
      </c>
      <c r="J116" s="21">
        <f t="shared" ref="J116" si="56">SUM(J112:J115)</f>
        <v>0</v>
      </c>
      <c r="K116" s="27"/>
      <c r="L116" s="21">
        <v>67.400000000000006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57">SUM(G117:G122)</f>
        <v>0</v>
      </c>
      <c r="H123" s="21">
        <f t="shared" ref="H123" si="58">SUM(H117:H122)</f>
        <v>0</v>
      </c>
      <c r="I123" s="21">
        <f t="shared" ref="I123" si="59">SUM(I117:I122)</f>
        <v>0</v>
      </c>
      <c r="J123" s="21">
        <f t="shared" ref="J123" si="60">SUM(J117:J122)</f>
        <v>0</v>
      </c>
      <c r="K123" s="27"/>
      <c r="L123" s="21">
        <f t="shared" ref="L123" ca="1" si="61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2">SUM(G124:G129)</f>
        <v>0</v>
      </c>
      <c r="H130" s="21">
        <f t="shared" ref="H130" si="63">SUM(H124:H129)</f>
        <v>0</v>
      </c>
      <c r="I130" s="21">
        <f t="shared" ref="I130" si="64">SUM(I124:I129)</f>
        <v>0</v>
      </c>
      <c r="J130" s="21">
        <f t="shared" ref="J130" si="65">SUM(J124:J129)</f>
        <v>0</v>
      </c>
      <c r="K130" s="27"/>
      <c r="L130" s="21">
        <f t="shared" ref="L130" ca="1" si="66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560</v>
      </c>
      <c r="G131" s="34">
        <f t="shared" ref="G131" si="67">G97+G101+G111+G116+G123+G130</f>
        <v>25.060000000000002</v>
      </c>
      <c r="H131" s="34">
        <f t="shared" ref="H131" si="68">H97+H101+H111+H116+H123+H130</f>
        <v>24.4</v>
      </c>
      <c r="I131" s="34">
        <f t="shared" ref="I131" si="69">I97+I101+I111+I116+I123+I130</f>
        <v>70.199999999999989</v>
      </c>
      <c r="J131" s="34">
        <f t="shared" ref="J131" si="70">J97+J101+J111+J116+J123+J130</f>
        <v>604.5</v>
      </c>
      <c r="K131" s="35"/>
      <c r="L131" s="34">
        <v>67.400000000000006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1">SUM(G132:G138)</f>
        <v>0</v>
      </c>
      <c r="H139" s="21">
        <f t="shared" ref="H139" si="72">SUM(H132:H138)</f>
        <v>0</v>
      </c>
      <c r="I139" s="21">
        <f t="shared" ref="I139" si="73">SUM(I132:I138)</f>
        <v>0</v>
      </c>
      <c r="J139" s="21">
        <f t="shared" ref="J139" si="74">SUM(J132:J138)</f>
        <v>0</v>
      </c>
      <c r="K139" s="27"/>
      <c r="L139" s="21">
        <f t="shared" ref="L139:L181" si="75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76">SUM(G140:G142)</f>
        <v>0</v>
      </c>
      <c r="H143" s="21">
        <f t="shared" ref="H143" si="77">SUM(H140:H142)</f>
        <v>0</v>
      </c>
      <c r="I143" s="21">
        <f t="shared" ref="I143" si="78">SUM(I140:I142)</f>
        <v>0</v>
      </c>
      <c r="J143" s="21">
        <f t="shared" ref="J143" si="79">SUM(J140:J142)</f>
        <v>0</v>
      </c>
      <c r="K143" s="27"/>
      <c r="L143" s="21">
        <f t="shared" ref="L143" ca="1" si="80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 t="s">
        <v>28</v>
      </c>
      <c r="E145" s="50" t="s">
        <v>71</v>
      </c>
      <c r="F145" s="51">
        <v>250</v>
      </c>
      <c r="G145" s="51">
        <v>2.2999999999999998</v>
      </c>
      <c r="H145" s="51">
        <v>5.4</v>
      </c>
      <c r="I145" s="51">
        <v>11</v>
      </c>
      <c r="J145" s="51">
        <v>98.7</v>
      </c>
      <c r="K145" s="52">
        <v>36</v>
      </c>
      <c r="L145" s="51">
        <v>21.1</v>
      </c>
    </row>
    <row r="146" spans="1:12" ht="1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 t="s">
        <v>72</v>
      </c>
      <c r="F148" s="51">
        <v>150</v>
      </c>
      <c r="G148" s="51">
        <v>0.85</v>
      </c>
      <c r="H148" s="51">
        <v>0.5</v>
      </c>
      <c r="I148" s="51">
        <v>36.36</v>
      </c>
      <c r="J148" s="51">
        <v>143</v>
      </c>
      <c r="K148" s="52" t="s">
        <v>53</v>
      </c>
      <c r="L148" s="51">
        <v>25</v>
      </c>
    </row>
    <row r="149" spans="1:12" ht="15">
      <c r="A149" s="25"/>
      <c r="B149" s="16"/>
      <c r="C149" s="11"/>
      <c r="D149" s="7" t="s">
        <v>32</v>
      </c>
      <c r="E149" s="50" t="s">
        <v>52</v>
      </c>
      <c r="F149" s="51">
        <v>60</v>
      </c>
      <c r="G149" s="51">
        <v>1.96</v>
      </c>
      <c r="H149" s="51">
        <v>0.4</v>
      </c>
      <c r="I149" s="51">
        <v>18.399999999999999</v>
      </c>
      <c r="J149" s="51">
        <v>88</v>
      </c>
      <c r="K149" s="52" t="s">
        <v>53</v>
      </c>
      <c r="L149" s="51">
        <v>2.5</v>
      </c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 t="s">
        <v>73</v>
      </c>
      <c r="F151" s="51">
        <v>100</v>
      </c>
      <c r="G151" s="51">
        <v>1</v>
      </c>
      <c r="H151" s="51">
        <v>0</v>
      </c>
      <c r="I151" s="51">
        <v>8</v>
      </c>
      <c r="J151" s="51">
        <v>60</v>
      </c>
      <c r="K151" s="52" t="s">
        <v>53</v>
      </c>
      <c r="L151" s="51">
        <v>18.8</v>
      </c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560</v>
      </c>
      <c r="G153" s="21">
        <f t="shared" ref="G153" si="81">SUM(G144:G152)</f>
        <v>6.1099999999999994</v>
      </c>
      <c r="H153" s="21">
        <f t="shared" ref="H153" si="82">SUM(H144:H152)</f>
        <v>6.3000000000000007</v>
      </c>
      <c r="I153" s="21">
        <f t="shared" ref="I153" si="83">SUM(I144:I152)</f>
        <v>73.759999999999991</v>
      </c>
      <c r="J153" s="21">
        <f t="shared" ref="J153" si="84">SUM(J144:J152)</f>
        <v>389.7</v>
      </c>
      <c r="K153" s="27"/>
      <c r="L153" s="21">
        <f>SUM(L144:L152)</f>
        <v>67.400000000000006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85">SUM(G154:G157)</f>
        <v>0</v>
      </c>
      <c r="H158" s="21">
        <f t="shared" ref="H158" si="86">SUM(H154:H157)</f>
        <v>0</v>
      </c>
      <c r="I158" s="21">
        <f t="shared" ref="I158" si="87">SUM(I154:I157)</f>
        <v>0</v>
      </c>
      <c r="J158" s="21">
        <f t="shared" ref="J158" si="88">SUM(J154:J157)</f>
        <v>0</v>
      </c>
      <c r="K158" s="27"/>
      <c r="L158" s="21">
        <v>67.400000000000006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89">SUM(G159:G164)</f>
        <v>0</v>
      </c>
      <c r="H165" s="21">
        <f t="shared" ref="H165" si="90">SUM(H159:H164)</f>
        <v>0</v>
      </c>
      <c r="I165" s="21">
        <f t="shared" ref="I165" si="91">SUM(I159:I164)</f>
        <v>0</v>
      </c>
      <c r="J165" s="21">
        <f t="shared" ref="J165" si="92">SUM(J159:J164)</f>
        <v>0</v>
      </c>
      <c r="K165" s="27"/>
      <c r="L165" s="21">
        <f t="shared" ref="L165" ca="1" si="93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94">SUM(G166:G171)</f>
        <v>0</v>
      </c>
      <c r="H172" s="21">
        <f t="shared" ref="H172" si="95">SUM(H166:H171)</f>
        <v>0</v>
      </c>
      <c r="I172" s="21">
        <f t="shared" ref="I172" si="96">SUM(I166:I171)</f>
        <v>0</v>
      </c>
      <c r="J172" s="21">
        <f t="shared" ref="J172" si="97">SUM(J166:J171)</f>
        <v>0</v>
      </c>
      <c r="K172" s="27"/>
      <c r="L172" s="21">
        <f t="shared" ref="L172" ca="1" si="98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560</v>
      </c>
      <c r="G173" s="34">
        <f t="shared" ref="G173" si="99">G139+G143+G153+G158+G165+G172</f>
        <v>6.1099999999999994</v>
      </c>
      <c r="H173" s="34">
        <f t="shared" ref="H173" si="100">H139+H143+H153+H158+H165+H172</f>
        <v>6.3000000000000007</v>
      </c>
      <c r="I173" s="34">
        <f t="shared" ref="I173" si="101">I139+I143+I153+I158+I165+I172</f>
        <v>73.759999999999991</v>
      </c>
      <c r="J173" s="34">
        <f t="shared" ref="J173" si="102">J139+J143+J153+J158+J165+J172</f>
        <v>389.7</v>
      </c>
      <c r="K173" s="35"/>
      <c r="L173" s="34">
        <v>67.400000000000006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03">SUM(G174:G180)</f>
        <v>0</v>
      </c>
      <c r="H181" s="21">
        <f t="shared" ref="H181" si="104">SUM(H174:H180)</f>
        <v>0</v>
      </c>
      <c r="I181" s="21">
        <f t="shared" ref="I181" si="105">SUM(I174:I180)</f>
        <v>0</v>
      </c>
      <c r="J181" s="21">
        <f t="shared" ref="J181" si="106">SUM(J174:J180)</f>
        <v>0</v>
      </c>
      <c r="K181" s="27"/>
      <c r="L181" s="21">
        <f t="shared" si="75"/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07">SUM(G182:G184)</f>
        <v>0</v>
      </c>
      <c r="H185" s="21">
        <f t="shared" ref="H185" si="108">SUM(H182:H184)</f>
        <v>0</v>
      </c>
      <c r="I185" s="21">
        <f t="shared" ref="I185" si="109">SUM(I182:I184)</f>
        <v>0</v>
      </c>
      <c r="J185" s="21">
        <f t="shared" ref="J185" si="110">SUM(J182:J184)</f>
        <v>0</v>
      </c>
      <c r="K185" s="27"/>
      <c r="L185" s="21">
        <f t="shared" ref="L185" ca="1" si="111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25.5">
      <c r="A187" s="25"/>
      <c r="B187" s="16"/>
      <c r="C187" s="11"/>
      <c r="D187" s="7" t="s">
        <v>28</v>
      </c>
      <c r="E187" s="50" t="s">
        <v>75</v>
      </c>
      <c r="F187" s="51">
        <v>80</v>
      </c>
      <c r="G187" s="51">
        <v>15.1</v>
      </c>
      <c r="H187" s="51">
        <v>20.100000000000001</v>
      </c>
      <c r="I187" s="51">
        <v>4.3</v>
      </c>
      <c r="J187" s="51">
        <v>258.3</v>
      </c>
      <c r="K187" s="52" t="s">
        <v>82</v>
      </c>
      <c r="L187" s="51">
        <v>36.1</v>
      </c>
    </row>
    <row r="188" spans="1:12" ht="1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>
      <c r="A189" s="25"/>
      <c r="B189" s="16"/>
      <c r="C189" s="11"/>
      <c r="D189" s="7" t="s">
        <v>30</v>
      </c>
      <c r="E189" s="50" t="s">
        <v>74</v>
      </c>
      <c r="F189" s="51">
        <v>150</v>
      </c>
      <c r="G189" s="51" t="s">
        <v>80</v>
      </c>
      <c r="H189" s="51">
        <v>5.4</v>
      </c>
      <c r="I189" s="51">
        <v>34.9</v>
      </c>
      <c r="J189" s="51">
        <v>202.1</v>
      </c>
      <c r="K189" s="52" t="s">
        <v>81</v>
      </c>
      <c r="L189" s="51">
        <v>12</v>
      </c>
    </row>
    <row r="190" spans="1:12" ht="25.5">
      <c r="A190" s="25"/>
      <c r="B190" s="16"/>
      <c r="C190" s="11"/>
      <c r="D190" s="7" t="s">
        <v>31</v>
      </c>
      <c r="E190" s="50" t="s">
        <v>76</v>
      </c>
      <c r="F190" s="51">
        <v>200</v>
      </c>
      <c r="G190" s="51">
        <v>0.9</v>
      </c>
      <c r="H190" s="51">
        <v>0</v>
      </c>
      <c r="I190" s="51">
        <v>28.58</v>
      </c>
      <c r="J190" s="51">
        <v>118.4</v>
      </c>
      <c r="K190" s="52" t="s">
        <v>79</v>
      </c>
      <c r="L190" s="51">
        <v>9</v>
      </c>
    </row>
    <row r="191" spans="1:12" ht="15">
      <c r="A191" s="25"/>
      <c r="B191" s="16"/>
      <c r="C191" s="11"/>
      <c r="D191" s="7" t="s">
        <v>32</v>
      </c>
      <c r="E191" s="50" t="s">
        <v>52</v>
      </c>
      <c r="F191" s="51">
        <v>60</v>
      </c>
      <c r="G191" s="51">
        <v>1.96</v>
      </c>
      <c r="H191" s="51">
        <v>0.4</v>
      </c>
      <c r="I191" s="51">
        <v>18.399999999999999</v>
      </c>
      <c r="J191" s="51">
        <v>88</v>
      </c>
      <c r="K191" s="52" t="s">
        <v>53</v>
      </c>
      <c r="L191" s="51">
        <v>2.5</v>
      </c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25.5">
      <c r="A193" s="25"/>
      <c r="B193" s="16"/>
      <c r="C193" s="11"/>
      <c r="D193" s="6"/>
      <c r="E193" s="50" t="s">
        <v>77</v>
      </c>
      <c r="F193" s="51">
        <v>80</v>
      </c>
      <c r="G193" s="51">
        <v>1</v>
      </c>
      <c r="H193" s="51">
        <v>7.1</v>
      </c>
      <c r="I193" s="51">
        <v>5.4</v>
      </c>
      <c r="J193" s="51">
        <v>89.5</v>
      </c>
      <c r="K193" s="52" t="s">
        <v>78</v>
      </c>
      <c r="L193" s="51">
        <v>7.8</v>
      </c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570</v>
      </c>
      <c r="G195" s="21">
        <f t="shared" ref="G195" si="112">SUM(G186:G194)</f>
        <v>18.96</v>
      </c>
      <c r="H195" s="21">
        <f t="shared" ref="H195" si="113">SUM(H186:H194)</f>
        <v>33</v>
      </c>
      <c r="I195" s="21">
        <f t="shared" ref="I195" si="114">SUM(I186:I194)</f>
        <v>91.580000000000013</v>
      </c>
      <c r="J195" s="21">
        <f t="shared" ref="J195" si="115">SUM(J186:J194)</f>
        <v>756.3</v>
      </c>
      <c r="K195" s="27"/>
      <c r="L195" s="21">
        <f>SUM(L186:L194)</f>
        <v>67.400000000000006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16">SUM(G196:G199)</f>
        <v>0</v>
      </c>
      <c r="H200" s="21">
        <f t="shared" ref="H200" si="117">SUM(H196:H199)</f>
        <v>0</v>
      </c>
      <c r="I200" s="21">
        <f t="shared" ref="I200" si="118">SUM(I196:I199)</f>
        <v>0</v>
      </c>
      <c r="J200" s="21">
        <f t="shared" ref="J200" si="119">SUM(J196:J199)</f>
        <v>0</v>
      </c>
      <c r="K200" s="27"/>
      <c r="L200" s="21">
        <v>67.400000000000006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20">SUM(G201:G206)</f>
        <v>0</v>
      </c>
      <c r="H207" s="21">
        <f t="shared" ref="H207" si="121">SUM(H201:H206)</f>
        <v>0</v>
      </c>
      <c r="I207" s="21">
        <f t="shared" ref="I207" si="122">SUM(I201:I206)</f>
        <v>0</v>
      </c>
      <c r="J207" s="21">
        <f t="shared" ref="J207" si="123">SUM(J201:J206)</f>
        <v>0</v>
      </c>
      <c r="K207" s="27"/>
      <c r="L207" s="21">
        <f t="shared" ref="L207" ca="1" si="124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25">SUM(G208:G213)</f>
        <v>0</v>
      </c>
      <c r="H214" s="21">
        <f t="shared" ref="H214" si="126">SUM(H208:H213)</f>
        <v>0</v>
      </c>
      <c r="I214" s="21">
        <f t="shared" ref="I214" si="127">SUM(I208:I213)</f>
        <v>0</v>
      </c>
      <c r="J214" s="21">
        <f t="shared" ref="J214" si="128">SUM(J208:J213)</f>
        <v>0</v>
      </c>
      <c r="K214" s="27"/>
      <c r="L214" s="21">
        <f t="shared" ref="L214" ca="1" si="129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570</v>
      </c>
      <c r="G215" s="34">
        <f t="shared" ref="G215" si="130">G181+G185+G195+G200+G207+G214</f>
        <v>18.96</v>
      </c>
      <c r="H215" s="34">
        <f t="shared" ref="H215" si="131">H181+H185+H195+H200+H207+H214</f>
        <v>33</v>
      </c>
      <c r="I215" s="34">
        <f t="shared" ref="I215" si="132">I181+I185+I195+I200+I207+I214</f>
        <v>91.580000000000013</v>
      </c>
      <c r="J215" s="34">
        <f t="shared" ref="J215" si="133">J181+J185+J195+J200+J207+J214</f>
        <v>756.3</v>
      </c>
      <c r="K215" s="35"/>
      <c r="L215" s="34">
        <v>67.400000000000006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34">SUM(G216:G222)</f>
        <v>0</v>
      </c>
      <c r="H223" s="21">
        <f t="shared" ref="H223" si="135">SUM(H216:H222)</f>
        <v>0</v>
      </c>
      <c r="I223" s="21">
        <f t="shared" ref="I223" si="136">SUM(I216:I222)</f>
        <v>0</v>
      </c>
      <c r="J223" s="21">
        <f t="shared" ref="J223" si="137">SUM(J216:J222)</f>
        <v>0</v>
      </c>
      <c r="K223" s="27"/>
      <c r="L223" s="21">
        <f t="shared" ref="L223:L265" si="138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39">SUM(G224:G226)</f>
        <v>0</v>
      </c>
      <c r="H227" s="21">
        <f t="shared" ref="H227" si="140">SUM(H224:H226)</f>
        <v>0</v>
      </c>
      <c r="I227" s="21">
        <f t="shared" ref="I227" si="141">SUM(I224:I226)</f>
        <v>0</v>
      </c>
      <c r="J227" s="21">
        <f t="shared" ref="J227" si="142">SUM(J224:J226)</f>
        <v>0</v>
      </c>
      <c r="K227" s="27"/>
      <c r="L227" s="21">
        <f t="shared" ref="L227" ca="1" si="143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25.5">
      <c r="A229" s="25"/>
      <c r="B229" s="16"/>
      <c r="C229" s="11"/>
      <c r="D229" s="7" t="s">
        <v>28</v>
      </c>
      <c r="E229" s="50" t="s">
        <v>83</v>
      </c>
      <c r="F229" s="51">
        <v>250</v>
      </c>
      <c r="G229" s="51">
        <v>3</v>
      </c>
      <c r="H229" s="51">
        <v>3</v>
      </c>
      <c r="I229" s="51">
        <v>22</v>
      </c>
      <c r="J229" s="51">
        <v>128</v>
      </c>
      <c r="K229" s="52" t="s">
        <v>84</v>
      </c>
      <c r="L229" s="51">
        <v>31.8</v>
      </c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25.5">
      <c r="A232" s="25"/>
      <c r="B232" s="16"/>
      <c r="C232" s="11"/>
      <c r="D232" s="7" t="s">
        <v>31</v>
      </c>
      <c r="E232" s="50" t="s">
        <v>85</v>
      </c>
      <c r="F232" s="51">
        <v>200</v>
      </c>
      <c r="G232" s="51">
        <v>0.5</v>
      </c>
      <c r="H232" s="51">
        <v>0</v>
      </c>
      <c r="I232" s="51">
        <v>19.8</v>
      </c>
      <c r="J232" s="51">
        <v>81</v>
      </c>
      <c r="K232" s="52" t="s">
        <v>86</v>
      </c>
      <c r="L232" s="51">
        <v>6</v>
      </c>
    </row>
    <row r="233" spans="1:12" ht="15">
      <c r="A233" s="25"/>
      <c r="B233" s="16"/>
      <c r="C233" s="11"/>
      <c r="D233" s="7" t="s">
        <v>32</v>
      </c>
      <c r="E233" s="50" t="s">
        <v>52</v>
      </c>
      <c r="F233" s="51">
        <v>60</v>
      </c>
      <c r="G233" s="51">
        <v>1.96</v>
      </c>
      <c r="H233" s="51">
        <v>0.4</v>
      </c>
      <c r="I233" s="51">
        <v>18.399999999999999</v>
      </c>
      <c r="J233" s="51">
        <v>88</v>
      </c>
      <c r="K233" s="52" t="s">
        <v>53</v>
      </c>
      <c r="L233" s="51">
        <v>2.5</v>
      </c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 t="s">
        <v>87</v>
      </c>
      <c r="F235" s="51">
        <v>145</v>
      </c>
      <c r="G235" s="51">
        <v>0</v>
      </c>
      <c r="H235" s="51">
        <v>0</v>
      </c>
      <c r="I235" s="51">
        <v>10</v>
      </c>
      <c r="J235" s="51">
        <v>47</v>
      </c>
      <c r="K235" s="52" t="s">
        <v>53</v>
      </c>
      <c r="L235" s="51">
        <v>27.1</v>
      </c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655</v>
      </c>
      <c r="G237" s="21">
        <f t="shared" ref="G237" si="144">SUM(G228:G236)</f>
        <v>5.46</v>
      </c>
      <c r="H237" s="21">
        <f t="shared" ref="H237" si="145">SUM(H228:H236)</f>
        <v>3.4</v>
      </c>
      <c r="I237" s="21">
        <f t="shared" ref="I237" si="146">SUM(I228:I236)</f>
        <v>70.199999999999989</v>
      </c>
      <c r="J237" s="21">
        <f t="shared" ref="J237" si="147">SUM(J228:J236)</f>
        <v>344</v>
      </c>
      <c r="K237" s="27"/>
      <c r="L237" s="21">
        <f>SUM(L228:L236)</f>
        <v>67.400000000000006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48">SUM(G238:G241)</f>
        <v>0</v>
      </c>
      <c r="H242" s="21">
        <f t="shared" ref="H242" si="149">SUM(H238:H241)</f>
        <v>0</v>
      </c>
      <c r="I242" s="21">
        <f t="shared" ref="I242" si="150">SUM(I238:I241)</f>
        <v>0</v>
      </c>
      <c r="J242" s="21">
        <f t="shared" ref="J242" si="151">SUM(J238:J241)</f>
        <v>0</v>
      </c>
      <c r="K242" s="27"/>
      <c r="L242" s="21">
        <f t="shared" ref="L242" si="152">SUM(L235:L241)</f>
        <v>94.5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53">SUM(G243:G248)</f>
        <v>0</v>
      </c>
      <c r="H249" s="21">
        <f t="shared" ref="H249" si="154">SUM(H243:H248)</f>
        <v>0</v>
      </c>
      <c r="I249" s="21">
        <f t="shared" ref="I249" si="155">SUM(I243:I248)</f>
        <v>0</v>
      </c>
      <c r="J249" s="21">
        <f t="shared" ref="J249" si="156">SUM(J243:J248)</f>
        <v>0</v>
      </c>
      <c r="K249" s="27"/>
      <c r="L249" s="21">
        <f t="shared" ref="L249" ca="1" si="157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58">SUM(G250:G255)</f>
        <v>0</v>
      </c>
      <c r="H256" s="21">
        <f t="shared" ref="H256" si="159">SUM(H250:H255)</f>
        <v>0</v>
      </c>
      <c r="I256" s="21">
        <f t="shared" ref="I256" si="160">SUM(I250:I255)</f>
        <v>0</v>
      </c>
      <c r="J256" s="21">
        <f t="shared" ref="J256" si="161">SUM(J250:J255)</f>
        <v>0</v>
      </c>
      <c r="K256" s="27"/>
      <c r="L256" s="21">
        <f t="shared" ref="L256" ca="1" si="162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655</v>
      </c>
      <c r="G257" s="34">
        <f t="shared" ref="G257" si="163">G223+G227+G237+G242+G249+G256</f>
        <v>5.46</v>
      </c>
      <c r="H257" s="34">
        <f t="shared" ref="H257" si="164">H223+H227+H237+H242+H249+H256</f>
        <v>3.4</v>
      </c>
      <c r="I257" s="34">
        <f t="shared" ref="I257" si="165">I223+I227+I237+I242+I249+I256</f>
        <v>70.199999999999989</v>
      </c>
      <c r="J257" s="34">
        <f t="shared" ref="J257" si="166">J223+J227+J237+J242+J249+J256</f>
        <v>344</v>
      </c>
      <c r="K257" s="35"/>
      <c r="L257" s="34">
        <f t="shared" ref="L257" ca="1" si="167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68">SUM(G258:G264)</f>
        <v>0</v>
      </c>
      <c r="H265" s="21">
        <f t="shared" ref="H265" si="169">SUM(H258:H264)</f>
        <v>0</v>
      </c>
      <c r="I265" s="21">
        <f t="shared" ref="I265" si="170">SUM(I258:I264)</f>
        <v>0</v>
      </c>
      <c r="J265" s="21">
        <f t="shared" ref="J265" si="171">SUM(J258:J264)</f>
        <v>0</v>
      </c>
      <c r="K265" s="27"/>
      <c r="L265" s="21">
        <f t="shared" si="138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72">SUM(G266:G268)</f>
        <v>0</v>
      </c>
      <c r="H269" s="21">
        <f t="shared" ref="H269" si="173">SUM(H266:H268)</f>
        <v>0</v>
      </c>
      <c r="I269" s="21">
        <f t="shared" ref="I269" si="174">SUM(I266:I268)</f>
        <v>0</v>
      </c>
      <c r="J269" s="21">
        <f t="shared" ref="J269" si="175">SUM(J266:J268)</f>
        <v>0</v>
      </c>
      <c r="K269" s="27"/>
      <c r="L269" s="21">
        <f t="shared" ref="L269" ca="1" si="176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77">SUM(G270:G278)</f>
        <v>0</v>
      </c>
      <c r="H279" s="21">
        <f t="shared" ref="H279" si="178">SUM(H270:H278)</f>
        <v>0</v>
      </c>
      <c r="I279" s="21">
        <f t="shared" ref="I279" si="179">SUM(I270:I278)</f>
        <v>0</v>
      </c>
      <c r="J279" s="21">
        <f t="shared" ref="J279" si="180">SUM(J270:J278)</f>
        <v>0</v>
      </c>
      <c r="K279" s="27"/>
      <c r="L279" s="21">
        <f t="shared" ref="L279" ca="1" si="181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82">SUM(G280:G283)</f>
        <v>0</v>
      </c>
      <c r="H284" s="21">
        <f t="shared" ref="H284" si="183">SUM(H280:H283)</f>
        <v>0</v>
      </c>
      <c r="I284" s="21">
        <f t="shared" ref="I284" si="184">SUM(I280:I283)</f>
        <v>0</v>
      </c>
      <c r="J284" s="21">
        <f t="shared" ref="J284" si="185">SUM(J280:J283)</f>
        <v>0</v>
      </c>
      <c r="K284" s="27"/>
      <c r="L284" s="21">
        <f t="shared" ref="L284" ca="1" si="186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87">SUM(G285:G290)</f>
        <v>0</v>
      </c>
      <c r="H291" s="21">
        <f t="shared" ref="H291" si="188">SUM(H285:H290)</f>
        <v>0</v>
      </c>
      <c r="I291" s="21">
        <f t="shared" ref="I291" si="189">SUM(I285:I290)</f>
        <v>0</v>
      </c>
      <c r="J291" s="21">
        <f t="shared" ref="J291" si="190">SUM(J285:J290)</f>
        <v>0</v>
      </c>
      <c r="K291" s="27"/>
      <c r="L291" s="21">
        <f t="shared" ref="L291" ca="1" si="191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92">SUM(G292:G297)</f>
        <v>0</v>
      </c>
      <c r="H298" s="21">
        <f t="shared" ref="H298" si="193">SUM(H292:H297)</f>
        <v>0</v>
      </c>
      <c r="I298" s="21">
        <f t="shared" ref="I298" si="194">SUM(I292:I297)</f>
        <v>0</v>
      </c>
      <c r="J298" s="21">
        <f t="shared" ref="J298" si="195">SUM(J292:J297)</f>
        <v>0</v>
      </c>
      <c r="K298" s="27"/>
      <c r="L298" s="21">
        <f t="shared" ref="L298" ca="1" si="196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197">G265+G269+G279+G284+G291+G298</f>
        <v>0</v>
      </c>
      <c r="H299" s="34">
        <f t="shared" ref="H299" si="198">H265+H269+H279+H284+H291+H298</f>
        <v>0</v>
      </c>
      <c r="I299" s="34">
        <f t="shared" ref="I299" si="199">I265+I269+I279+I284+I291+I298</f>
        <v>0</v>
      </c>
      <c r="J299" s="34">
        <f t="shared" ref="J299" si="200">J265+J269+J279+J284+J291+J298</f>
        <v>0</v>
      </c>
      <c r="K299" s="35"/>
      <c r="L299" s="34">
        <f t="shared" ref="L299" ca="1" si="201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02">SUM(G300:G306)</f>
        <v>0</v>
      </c>
      <c r="H307" s="21">
        <f t="shared" ref="H307" si="203">SUM(H300:H306)</f>
        <v>0</v>
      </c>
      <c r="I307" s="21">
        <f t="shared" ref="I307" si="204">SUM(I300:I306)</f>
        <v>0</v>
      </c>
      <c r="J307" s="21">
        <f t="shared" ref="J307" si="205">SUM(J300:J306)</f>
        <v>0</v>
      </c>
      <c r="K307" s="27"/>
      <c r="L307" s="21">
        <f t="shared" ref="L307:L349" si="206"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07">SUM(G308:G310)</f>
        <v>0</v>
      </c>
      <c r="H311" s="21">
        <f t="shared" ref="H311" si="208">SUM(H308:H310)</f>
        <v>0</v>
      </c>
      <c r="I311" s="21">
        <f t="shared" ref="I311" si="209">SUM(I308:I310)</f>
        <v>0</v>
      </c>
      <c r="J311" s="21">
        <f t="shared" ref="J311" si="210">SUM(J308:J310)</f>
        <v>0</v>
      </c>
      <c r="K311" s="27"/>
      <c r="L311" s="21">
        <f t="shared" ref="L311" ca="1" si="211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12">SUM(G312:G320)</f>
        <v>0</v>
      </c>
      <c r="H321" s="21">
        <f t="shared" ref="H321" si="213">SUM(H312:H320)</f>
        <v>0</v>
      </c>
      <c r="I321" s="21">
        <f t="shared" ref="I321" si="214">SUM(I312:I320)</f>
        <v>0</v>
      </c>
      <c r="J321" s="21">
        <f t="shared" ref="J321" si="215">SUM(J312:J320)</f>
        <v>0</v>
      </c>
      <c r="K321" s="27"/>
      <c r="L321" s="21">
        <f t="shared" ref="L321" ca="1" si="216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17">SUM(G322:G325)</f>
        <v>0</v>
      </c>
      <c r="H326" s="21">
        <f t="shared" ref="H326" si="218">SUM(H322:H325)</f>
        <v>0</v>
      </c>
      <c r="I326" s="21">
        <f t="shared" ref="I326" si="219">SUM(I322:I325)</f>
        <v>0</v>
      </c>
      <c r="J326" s="21">
        <f t="shared" ref="J326" si="220">SUM(J322:J325)</f>
        <v>0</v>
      </c>
      <c r="K326" s="27"/>
      <c r="L326" s="21">
        <f t="shared" ref="L326" ca="1" si="221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22">SUM(G327:G332)</f>
        <v>0</v>
      </c>
      <c r="H333" s="21">
        <f t="shared" ref="H333" si="223">SUM(H327:H332)</f>
        <v>0</v>
      </c>
      <c r="I333" s="21">
        <f t="shared" ref="I333" si="224">SUM(I327:I332)</f>
        <v>0</v>
      </c>
      <c r="J333" s="21">
        <f t="shared" ref="J333" si="225">SUM(J327:J332)</f>
        <v>0</v>
      </c>
      <c r="K333" s="27"/>
      <c r="L333" s="21">
        <f t="shared" ref="L333" ca="1" si="226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27">SUM(G334:G339)</f>
        <v>0</v>
      </c>
      <c r="H340" s="21">
        <f t="shared" ref="H340" si="228">SUM(H334:H339)</f>
        <v>0</v>
      </c>
      <c r="I340" s="21">
        <f t="shared" ref="I340" si="229">SUM(I334:I339)</f>
        <v>0</v>
      </c>
      <c r="J340" s="21">
        <f t="shared" ref="J340" si="230">SUM(J334:J339)</f>
        <v>0</v>
      </c>
      <c r="K340" s="27"/>
      <c r="L340" s="21">
        <f t="shared" ref="L340" ca="1" si="231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32">G307+G311+G321+G326+G333+G340</f>
        <v>0</v>
      </c>
      <c r="H341" s="34">
        <f t="shared" ref="H341" si="233">H307+H311+H321+H326+H333+H340</f>
        <v>0</v>
      </c>
      <c r="I341" s="34">
        <f t="shared" ref="I341" si="234">I307+I311+I321+I326+I333+I340</f>
        <v>0</v>
      </c>
      <c r="J341" s="34">
        <f t="shared" ref="J341" si="235">J307+J311+J321+J326+J333+J340</f>
        <v>0</v>
      </c>
      <c r="K341" s="35"/>
      <c r="L341" s="34">
        <f t="shared" ref="L341" ca="1" si="236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37">SUM(G342:G348)</f>
        <v>0</v>
      </c>
      <c r="H349" s="21">
        <f t="shared" ref="H349" si="238">SUM(H342:H348)</f>
        <v>0</v>
      </c>
      <c r="I349" s="21">
        <f t="shared" ref="I349" si="239">SUM(I342:I348)</f>
        <v>0</v>
      </c>
      <c r="J349" s="21">
        <f t="shared" ref="J349" si="240">SUM(J342:J348)</f>
        <v>0</v>
      </c>
      <c r="K349" s="27"/>
      <c r="L349" s="21">
        <f t="shared" si="206"/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41">SUM(G350:G352)</f>
        <v>0</v>
      </c>
      <c r="H353" s="21">
        <f t="shared" ref="H353" si="242">SUM(H350:H352)</f>
        <v>0</v>
      </c>
      <c r="I353" s="21">
        <f t="shared" ref="I353" si="243">SUM(I350:I352)</f>
        <v>0</v>
      </c>
      <c r="J353" s="21">
        <f t="shared" ref="J353" si="244">SUM(J350:J352)</f>
        <v>0</v>
      </c>
      <c r="K353" s="27"/>
      <c r="L353" s="21">
        <f t="shared" ref="L353" ca="1" si="245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46">SUM(G354:G362)</f>
        <v>0</v>
      </c>
      <c r="H363" s="21">
        <f t="shared" ref="H363" si="247">SUM(H354:H362)</f>
        <v>0</v>
      </c>
      <c r="I363" s="21">
        <f t="shared" ref="I363" si="248">SUM(I354:I362)</f>
        <v>0</v>
      </c>
      <c r="J363" s="21">
        <f t="shared" ref="J363" si="249">SUM(J354:J362)</f>
        <v>0</v>
      </c>
      <c r="K363" s="27"/>
      <c r="L363" s="21">
        <f t="shared" ref="L363" ca="1" si="250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51">SUM(G364:G367)</f>
        <v>0</v>
      </c>
      <c r="H368" s="21">
        <f t="shared" ref="H368" si="252">SUM(H364:H367)</f>
        <v>0</v>
      </c>
      <c r="I368" s="21">
        <f t="shared" ref="I368" si="253">SUM(I364:I367)</f>
        <v>0</v>
      </c>
      <c r="J368" s="21">
        <f t="shared" ref="J368" si="254">SUM(J364:J367)</f>
        <v>0</v>
      </c>
      <c r="K368" s="27"/>
      <c r="L368" s="21">
        <f t="shared" ref="L368" ca="1" si="255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56">SUM(G369:G374)</f>
        <v>0</v>
      </c>
      <c r="H375" s="21">
        <f t="shared" ref="H375" si="257">SUM(H369:H374)</f>
        <v>0</v>
      </c>
      <c r="I375" s="21">
        <f t="shared" ref="I375" si="258">SUM(I369:I374)</f>
        <v>0</v>
      </c>
      <c r="J375" s="21">
        <f t="shared" ref="J375" si="259">SUM(J369:J374)</f>
        <v>0</v>
      </c>
      <c r="K375" s="27"/>
      <c r="L375" s="21">
        <f t="shared" ref="L375" ca="1" si="260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61">SUM(G376:G381)</f>
        <v>0</v>
      </c>
      <c r="H382" s="21">
        <f t="shared" ref="H382" si="262">SUM(H376:H381)</f>
        <v>0</v>
      </c>
      <c r="I382" s="21">
        <f t="shared" ref="I382" si="263">SUM(I376:I381)</f>
        <v>0</v>
      </c>
      <c r="J382" s="21">
        <f t="shared" ref="J382" si="264">SUM(J376:J381)</f>
        <v>0</v>
      </c>
      <c r="K382" s="27"/>
      <c r="L382" s="21">
        <f t="shared" ref="L382" ca="1" si="265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0</v>
      </c>
      <c r="G383" s="34">
        <f t="shared" ref="G383" si="266">G349+G353+G363+G368+G375+G382</f>
        <v>0</v>
      </c>
      <c r="H383" s="34">
        <f t="shared" ref="H383" si="267">H349+H353+H363+H368+H375+H382</f>
        <v>0</v>
      </c>
      <c r="I383" s="34">
        <f t="shared" ref="I383" si="268">I349+I353+I363+I368+I375+I382</f>
        <v>0</v>
      </c>
      <c r="J383" s="34">
        <f t="shared" ref="J383" si="269">J349+J353+J363+J368+J375+J382</f>
        <v>0</v>
      </c>
      <c r="K383" s="35"/>
      <c r="L383" s="34">
        <f t="shared" ref="L383" ca="1" si="270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71">SUM(G384:G390)</f>
        <v>0</v>
      </c>
      <c r="H391" s="21">
        <f t="shared" ref="H391" si="272">SUM(H384:H390)</f>
        <v>0</v>
      </c>
      <c r="I391" s="21">
        <f t="shared" ref="I391" si="273">SUM(I384:I390)</f>
        <v>0</v>
      </c>
      <c r="J391" s="21">
        <f t="shared" ref="J391" si="274">SUM(J384:J390)</f>
        <v>0</v>
      </c>
      <c r="K391" s="27"/>
      <c r="L391" s="21">
        <f t="shared" ref="L391:L433" si="275"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76">SUM(G392:G394)</f>
        <v>0</v>
      </c>
      <c r="H395" s="21">
        <f t="shared" ref="H395" si="277">SUM(H392:H394)</f>
        <v>0</v>
      </c>
      <c r="I395" s="21">
        <f t="shared" ref="I395" si="278">SUM(I392:I394)</f>
        <v>0</v>
      </c>
      <c r="J395" s="21">
        <f t="shared" ref="J395" si="279">SUM(J392:J394)</f>
        <v>0</v>
      </c>
      <c r="K395" s="27"/>
      <c r="L395" s="21">
        <f t="shared" ref="L395" ca="1" si="280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81">SUM(G396:G404)</f>
        <v>0</v>
      </c>
      <c r="H405" s="21">
        <f t="shared" ref="H405" si="282">SUM(H396:H404)</f>
        <v>0</v>
      </c>
      <c r="I405" s="21">
        <f t="shared" ref="I405" si="283">SUM(I396:I404)</f>
        <v>0</v>
      </c>
      <c r="J405" s="21">
        <f t="shared" ref="J405" si="284">SUM(J396:J404)</f>
        <v>0</v>
      </c>
      <c r="K405" s="27"/>
      <c r="L405" s="21">
        <f t="shared" ref="L405" ca="1" si="285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86">SUM(G406:G409)</f>
        <v>0</v>
      </c>
      <c r="H410" s="21">
        <f t="shared" ref="H410" si="287">SUM(H406:H409)</f>
        <v>0</v>
      </c>
      <c r="I410" s="21">
        <f t="shared" ref="I410" si="288">SUM(I406:I409)</f>
        <v>0</v>
      </c>
      <c r="J410" s="21">
        <f t="shared" ref="J410" si="289">SUM(J406:J409)</f>
        <v>0</v>
      </c>
      <c r="K410" s="27"/>
      <c r="L410" s="21">
        <f t="shared" ref="L410" ca="1" si="290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91">SUM(G411:G416)</f>
        <v>0</v>
      </c>
      <c r="H417" s="21">
        <f t="shared" ref="H417" si="292">SUM(H411:H416)</f>
        <v>0</v>
      </c>
      <c r="I417" s="21">
        <f t="shared" ref="I417" si="293">SUM(I411:I416)</f>
        <v>0</v>
      </c>
      <c r="J417" s="21">
        <f t="shared" ref="J417" si="294">SUM(J411:J416)</f>
        <v>0</v>
      </c>
      <c r="K417" s="27"/>
      <c r="L417" s="21">
        <f t="shared" ref="L417" ca="1" si="295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96">SUM(G418:G423)</f>
        <v>0</v>
      </c>
      <c r="H424" s="21">
        <f t="shared" ref="H424" si="297">SUM(H418:H423)</f>
        <v>0</v>
      </c>
      <c r="I424" s="21">
        <f t="shared" ref="I424" si="298">SUM(I418:I423)</f>
        <v>0</v>
      </c>
      <c r="J424" s="21">
        <f t="shared" ref="J424" si="299">SUM(J418:J423)</f>
        <v>0</v>
      </c>
      <c r="K424" s="27"/>
      <c r="L424" s="21">
        <f t="shared" ref="L424" ca="1" si="300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01">G391+G395+G405+G410+G417+G424</f>
        <v>0</v>
      </c>
      <c r="H425" s="34">
        <f t="shared" ref="H425" si="302">H391+H395+H405+H410+H417+H424</f>
        <v>0</v>
      </c>
      <c r="I425" s="34">
        <f t="shared" ref="I425" si="303">I391+I395+I405+I410+I417+I424</f>
        <v>0</v>
      </c>
      <c r="J425" s="34">
        <f t="shared" ref="J425" si="304">J391+J395+J405+J410+J417+J424</f>
        <v>0</v>
      </c>
      <c r="K425" s="35"/>
      <c r="L425" s="34">
        <f t="shared" ref="L425" ca="1" si="305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06">SUM(G426:G432)</f>
        <v>0</v>
      </c>
      <c r="H433" s="21">
        <f t="shared" ref="H433" si="307">SUM(H426:H432)</f>
        <v>0</v>
      </c>
      <c r="I433" s="21">
        <f t="shared" ref="I433" si="308">SUM(I426:I432)</f>
        <v>0</v>
      </c>
      <c r="J433" s="21">
        <f t="shared" ref="J433" si="309">SUM(J426:J432)</f>
        <v>0</v>
      </c>
      <c r="K433" s="27"/>
      <c r="L433" s="21">
        <f t="shared" si="275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10">SUM(G434:G436)</f>
        <v>0</v>
      </c>
      <c r="H437" s="21">
        <f t="shared" ref="H437" si="311">SUM(H434:H436)</f>
        <v>0</v>
      </c>
      <c r="I437" s="21">
        <f t="shared" ref="I437" si="312">SUM(I434:I436)</f>
        <v>0</v>
      </c>
      <c r="J437" s="21">
        <f t="shared" ref="J437" si="313">SUM(J434:J436)</f>
        <v>0</v>
      </c>
      <c r="K437" s="27"/>
      <c r="L437" s="21">
        <f t="shared" ref="L437" ca="1" si="314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15">SUM(G438:G446)</f>
        <v>0</v>
      </c>
      <c r="H447" s="21">
        <f t="shared" ref="H447" si="316">SUM(H438:H446)</f>
        <v>0</v>
      </c>
      <c r="I447" s="21">
        <f t="shared" ref="I447" si="317">SUM(I438:I446)</f>
        <v>0</v>
      </c>
      <c r="J447" s="21">
        <f t="shared" ref="J447" si="318">SUM(J438:J446)</f>
        <v>0</v>
      </c>
      <c r="K447" s="27"/>
      <c r="L447" s="21">
        <f t="shared" ref="L447" ca="1" si="319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20">SUM(G448:G451)</f>
        <v>0</v>
      </c>
      <c r="H452" s="21">
        <f t="shared" ref="H452" si="321">SUM(H448:H451)</f>
        <v>0</v>
      </c>
      <c r="I452" s="21">
        <f t="shared" ref="I452" si="322">SUM(I448:I451)</f>
        <v>0</v>
      </c>
      <c r="J452" s="21">
        <f t="shared" ref="J452" si="323">SUM(J448:J451)</f>
        <v>0</v>
      </c>
      <c r="K452" s="27"/>
      <c r="L452" s="21">
        <f t="shared" ref="L452" ca="1" si="324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25">SUM(G453:G458)</f>
        <v>0</v>
      </c>
      <c r="H459" s="21">
        <f t="shared" ref="H459" si="326">SUM(H453:H458)</f>
        <v>0</v>
      </c>
      <c r="I459" s="21">
        <f t="shared" ref="I459" si="327">SUM(I453:I458)</f>
        <v>0</v>
      </c>
      <c r="J459" s="21">
        <f t="shared" ref="J459" si="328">SUM(J453:J458)</f>
        <v>0</v>
      </c>
      <c r="K459" s="27"/>
      <c r="L459" s="21">
        <f t="shared" ref="L459" ca="1" si="329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30">SUM(G460:G465)</f>
        <v>0</v>
      </c>
      <c r="H466" s="21">
        <f t="shared" ref="H466" si="331">SUM(H460:H465)</f>
        <v>0</v>
      </c>
      <c r="I466" s="21">
        <f t="shared" ref="I466" si="332">SUM(I460:I465)</f>
        <v>0</v>
      </c>
      <c r="J466" s="21">
        <f t="shared" ref="J466" si="333">SUM(J460:J465)</f>
        <v>0</v>
      </c>
      <c r="K466" s="27"/>
      <c r="L466" s="21">
        <f t="shared" ref="L466" ca="1" si="334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35">G433+G437+G447+G452+G459+G466</f>
        <v>0</v>
      </c>
      <c r="H467" s="34">
        <f t="shared" ref="H467" si="336">H433+H437+H447+H452+H459+H466</f>
        <v>0</v>
      </c>
      <c r="I467" s="34">
        <f t="shared" ref="I467" si="337">I433+I437+I447+I452+I459+I466</f>
        <v>0</v>
      </c>
      <c r="J467" s="34">
        <f t="shared" ref="J467" si="338">J433+J437+J447+J452+J459+J466</f>
        <v>0</v>
      </c>
      <c r="K467" s="35"/>
      <c r="L467" s="34">
        <f t="shared" ref="L467" ca="1" si="339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40">SUM(G468:G474)</f>
        <v>0</v>
      </c>
      <c r="H475" s="21">
        <f t="shared" ref="H475" si="341">SUM(H468:H474)</f>
        <v>0</v>
      </c>
      <c r="I475" s="21">
        <f t="shared" ref="I475" si="342">SUM(I468:I474)</f>
        <v>0</v>
      </c>
      <c r="J475" s="21">
        <f t="shared" ref="J475" si="343">SUM(J468:J474)</f>
        <v>0</v>
      </c>
      <c r="K475" s="27"/>
      <c r="L475" s="21">
        <f t="shared" ref="L475:L517" si="344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45">SUM(G476:G478)</f>
        <v>0</v>
      </c>
      <c r="H479" s="21">
        <f t="shared" ref="H479" si="346">SUM(H476:H478)</f>
        <v>0</v>
      </c>
      <c r="I479" s="21">
        <f t="shared" ref="I479" si="347">SUM(I476:I478)</f>
        <v>0</v>
      </c>
      <c r="J479" s="21">
        <f t="shared" ref="J479" si="348">SUM(J476:J478)</f>
        <v>0</v>
      </c>
      <c r="K479" s="27"/>
      <c r="L479" s="21">
        <f t="shared" ref="L479" ca="1" si="349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50">SUM(G480:G488)</f>
        <v>0</v>
      </c>
      <c r="H489" s="21">
        <f t="shared" ref="H489" si="351">SUM(H480:H488)</f>
        <v>0</v>
      </c>
      <c r="I489" s="21">
        <f t="shared" ref="I489" si="352">SUM(I480:I488)</f>
        <v>0</v>
      </c>
      <c r="J489" s="21">
        <f t="shared" ref="J489" si="353">SUM(J480:J488)</f>
        <v>0</v>
      </c>
      <c r="K489" s="27"/>
      <c r="L489" s="21">
        <f t="shared" ref="L489" ca="1" si="354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55">SUM(G490:G493)</f>
        <v>0</v>
      </c>
      <c r="H494" s="21">
        <f t="shared" ref="H494" si="356">SUM(H490:H493)</f>
        <v>0</v>
      </c>
      <c r="I494" s="21">
        <f t="shared" ref="I494" si="357">SUM(I490:I493)</f>
        <v>0</v>
      </c>
      <c r="J494" s="21">
        <f t="shared" ref="J494" si="358">SUM(J490:J493)</f>
        <v>0</v>
      </c>
      <c r="K494" s="27"/>
      <c r="L494" s="21">
        <f t="shared" ref="L494" ca="1" si="359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60">SUM(G495:G500)</f>
        <v>0</v>
      </c>
      <c r="H501" s="21">
        <f t="shared" ref="H501" si="361">SUM(H495:H500)</f>
        <v>0</v>
      </c>
      <c r="I501" s="21">
        <f t="shared" ref="I501" si="362">SUM(I495:I500)</f>
        <v>0</v>
      </c>
      <c r="J501" s="21">
        <f t="shared" ref="J501" si="363">SUM(J495:J500)</f>
        <v>0</v>
      </c>
      <c r="K501" s="27"/>
      <c r="L501" s="21">
        <f t="shared" ref="L501" ca="1" si="364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65">SUM(G502:G507)</f>
        <v>0</v>
      </c>
      <c r="H508" s="21">
        <f t="shared" ref="H508" si="366">SUM(H502:H507)</f>
        <v>0</v>
      </c>
      <c r="I508" s="21">
        <f t="shared" ref="I508" si="367">SUM(I502:I507)</f>
        <v>0</v>
      </c>
      <c r="J508" s="21">
        <f t="shared" ref="J508" si="368">SUM(J502:J507)</f>
        <v>0</v>
      </c>
      <c r="K508" s="27"/>
      <c r="L508" s="21">
        <f t="shared" ref="L508" ca="1" si="369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70">G475+G479+G489+G494+G501+G508</f>
        <v>0</v>
      </c>
      <c r="H509" s="34">
        <f t="shared" ref="H509" si="371">H475+H479+H489+H494+H501+H508</f>
        <v>0</v>
      </c>
      <c r="I509" s="34">
        <f t="shared" ref="I509" si="372">I475+I479+I489+I494+I501+I508</f>
        <v>0</v>
      </c>
      <c r="J509" s="34">
        <f t="shared" ref="J509" si="373">J475+J479+J489+J494+J501+J508</f>
        <v>0</v>
      </c>
      <c r="K509" s="35"/>
      <c r="L509" s="34">
        <f t="shared" ref="L509" ca="1" si="374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75">SUM(G510:G516)</f>
        <v>0</v>
      </c>
      <c r="H517" s="21">
        <f t="shared" ref="H517" si="376">SUM(H510:H516)</f>
        <v>0</v>
      </c>
      <c r="I517" s="21">
        <f t="shared" ref="I517" si="377">SUM(I510:I516)</f>
        <v>0</v>
      </c>
      <c r="J517" s="21">
        <f t="shared" ref="J517" si="378">SUM(J510:J516)</f>
        <v>0</v>
      </c>
      <c r="K517" s="27"/>
      <c r="L517" s="21">
        <f t="shared" si="344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79">SUM(G518:G520)</f>
        <v>0</v>
      </c>
      <c r="H521" s="21">
        <f t="shared" ref="H521" si="380">SUM(H518:H520)</f>
        <v>0</v>
      </c>
      <c r="I521" s="21">
        <f t="shared" ref="I521" si="381">SUM(I518:I520)</f>
        <v>0</v>
      </c>
      <c r="J521" s="21">
        <f t="shared" ref="J521" si="382">SUM(J518:J520)</f>
        <v>0</v>
      </c>
      <c r="K521" s="27"/>
      <c r="L521" s="21">
        <f t="shared" ref="L521" ca="1" si="383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84">SUM(G522:G530)</f>
        <v>0</v>
      </c>
      <c r="H531" s="21">
        <f t="shared" ref="H531" si="385">SUM(H522:H530)</f>
        <v>0</v>
      </c>
      <c r="I531" s="21">
        <f t="shared" ref="I531" si="386">SUM(I522:I530)</f>
        <v>0</v>
      </c>
      <c r="J531" s="21">
        <f t="shared" ref="J531" si="387">SUM(J522:J530)</f>
        <v>0</v>
      </c>
      <c r="K531" s="27"/>
      <c r="L531" s="21">
        <f t="shared" ref="L531" ca="1" si="388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89">SUM(G532:G535)</f>
        <v>0</v>
      </c>
      <c r="H536" s="21">
        <f t="shared" ref="H536" si="390">SUM(H532:H535)</f>
        <v>0</v>
      </c>
      <c r="I536" s="21">
        <f t="shared" ref="I536" si="391">SUM(I532:I535)</f>
        <v>0</v>
      </c>
      <c r="J536" s="21">
        <f t="shared" ref="J536" si="392">SUM(J532:J535)</f>
        <v>0</v>
      </c>
      <c r="K536" s="27"/>
      <c r="L536" s="21">
        <f t="shared" ref="L536" ca="1" si="393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94">SUM(G537:G542)</f>
        <v>0</v>
      </c>
      <c r="H543" s="21">
        <f t="shared" ref="H543" si="395">SUM(H537:H542)</f>
        <v>0</v>
      </c>
      <c r="I543" s="21">
        <f t="shared" ref="I543" si="396">SUM(I537:I542)</f>
        <v>0</v>
      </c>
      <c r="J543" s="21">
        <f t="shared" ref="J543" si="397">SUM(J537:J542)</f>
        <v>0</v>
      </c>
      <c r="K543" s="27"/>
      <c r="L543" s="21">
        <f t="shared" ref="L543" ca="1" si="398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99">SUM(G544:G549)</f>
        <v>0</v>
      </c>
      <c r="H550" s="21">
        <f t="shared" ref="H550" si="400">SUM(H544:H549)</f>
        <v>0</v>
      </c>
      <c r="I550" s="21">
        <f t="shared" ref="I550" si="401">SUM(I544:I549)</f>
        <v>0</v>
      </c>
      <c r="J550" s="21">
        <f t="shared" ref="J550" si="402">SUM(J544:J549)</f>
        <v>0</v>
      </c>
      <c r="K550" s="27"/>
      <c r="L550" s="21">
        <f t="shared" ref="L550" ca="1" si="403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04">G517+G521+G531+G536+G543+G550</f>
        <v>0</v>
      </c>
      <c r="H551" s="34">
        <f t="shared" ref="H551" si="405">H517+H521+H531+H536+H543+H550</f>
        <v>0</v>
      </c>
      <c r="I551" s="34">
        <f t="shared" ref="I551" si="406">I517+I521+I531+I536+I543+I550</f>
        <v>0</v>
      </c>
      <c r="J551" s="34">
        <f t="shared" ref="J551" si="407">J517+J521+J531+J536+J543+J550</f>
        <v>0</v>
      </c>
      <c r="K551" s="35"/>
      <c r="L551" s="34">
        <f t="shared" ref="L551" ca="1" si="408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09">SUM(G552:G558)</f>
        <v>0</v>
      </c>
      <c r="H559" s="21">
        <f t="shared" ref="H559" si="410">SUM(H552:H558)</f>
        <v>0</v>
      </c>
      <c r="I559" s="21">
        <f t="shared" ref="I559" si="411">SUM(I552:I558)</f>
        <v>0</v>
      </c>
      <c r="J559" s="21">
        <f t="shared" ref="J559" si="412">SUM(J552:J558)</f>
        <v>0</v>
      </c>
      <c r="K559" s="27"/>
      <c r="L559" s="21">
        <f t="shared" ref="L559" si="413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14">SUM(G560:G562)</f>
        <v>0</v>
      </c>
      <c r="H563" s="21">
        <f t="shared" ref="H563" si="415">SUM(H560:H562)</f>
        <v>0</v>
      </c>
      <c r="I563" s="21">
        <f t="shared" ref="I563" si="416">SUM(I560:I562)</f>
        <v>0</v>
      </c>
      <c r="J563" s="21">
        <f t="shared" ref="J563" si="417">SUM(J560:J562)</f>
        <v>0</v>
      </c>
      <c r="K563" s="27"/>
      <c r="L563" s="21">
        <f t="shared" ref="L563" ca="1" si="418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19">SUM(G564:G572)</f>
        <v>0</v>
      </c>
      <c r="H573" s="21">
        <f t="shared" ref="H573" si="420">SUM(H564:H572)</f>
        <v>0</v>
      </c>
      <c r="I573" s="21">
        <f t="shared" ref="I573" si="421">SUM(I564:I572)</f>
        <v>0</v>
      </c>
      <c r="J573" s="21">
        <f t="shared" ref="J573" si="422">SUM(J564:J572)</f>
        <v>0</v>
      </c>
      <c r="K573" s="27"/>
      <c r="L573" s="21">
        <f t="shared" ref="L573" ca="1" si="423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24">SUM(G574:G577)</f>
        <v>0</v>
      </c>
      <c r="H578" s="21">
        <f t="shared" ref="H578" si="425">SUM(H574:H577)</f>
        <v>0</v>
      </c>
      <c r="I578" s="21">
        <f t="shared" ref="I578" si="426">SUM(I574:I577)</f>
        <v>0</v>
      </c>
      <c r="J578" s="21">
        <f t="shared" ref="J578" si="427">SUM(J574:J577)</f>
        <v>0</v>
      </c>
      <c r="K578" s="27"/>
      <c r="L578" s="21">
        <f t="shared" ref="L578" ca="1" si="428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29">SUM(G579:G584)</f>
        <v>0</v>
      </c>
      <c r="H585" s="21">
        <f t="shared" ref="H585" si="430">SUM(H579:H584)</f>
        <v>0</v>
      </c>
      <c r="I585" s="21">
        <f t="shared" ref="I585" si="431">SUM(I579:I584)</f>
        <v>0</v>
      </c>
      <c r="J585" s="21">
        <f t="shared" ref="J585" si="432">SUM(J579:J584)</f>
        <v>0</v>
      </c>
      <c r="K585" s="27"/>
      <c r="L585" s="21">
        <f t="shared" ref="L585" ca="1" si="433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34">SUM(G586:G591)</f>
        <v>0</v>
      </c>
      <c r="H592" s="21">
        <f t="shared" ref="H592" si="435">SUM(H586:H591)</f>
        <v>0</v>
      </c>
      <c r="I592" s="21">
        <f t="shared" ref="I592" si="436">SUM(I586:I591)</f>
        <v>0</v>
      </c>
      <c r="J592" s="21">
        <f t="shared" ref="J592" si="437">SUM(J586:J591)</f>
        <v>0</v>
      </c>
      <c r="K592" s="27"/>
      <c r="L592" s="21">
        <f t="shared" ref="L592" ca="1" si="438">SUM(L586:L594)</f>
        <v>0</v>
      </c>
    </row>
    <row r="593" spans="1:12" ht="15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39">G559+G563+G573+G578+G585+G592</f>
        <v>0</v>
      </c>
      <c r="H593" s="40">
        <f t="shared" ref="H593" si="440">H559+H563+H573+H578+H585+H592</f>
        <v>0</v>
      </c>
      <c r="I593" s="40">
        <f t="shared" ref="I593" si="441">I559+I563+I573+I578+I585+I592</f>
        <v>0</v>
      </c>
      <c r="J593" s="40">
        <f t="shared" ref="J593" si="442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608.33333333333337</v>
      </c>
      <c r="G594" s="42">
        <f t="shared" ref="G594:L594" si="443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14.903333333333334</v>
      </c>
      <c r="H594" s="42">
        <f t="shared" si="443"/>
        <v>16.3</v>
      </c>
      <c r="I594" s="42">
        <f t="shared" si="443"/>
        <v>79.428333333333327</v>
      </c>
      <c r="J594" s="42">
        <f t="shared" si="443"/>
        <v>529.86666666666667</v>
      </c>
      <c r="K594" s="42"/>
      <c r="L594" s="42" t="e">
        <f t="shared" ca="1" si="443"/>
        <v>#DIV/0!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2023-11-06T09:41:08Z</dcterms:modified>
</cp:coreProperties>
</file>